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01_Div\03_Internet_TEMP\GR\"/>
    </mc:Choice>
  </mc:AlternateContent>
  <bookViews>
    <workbookView xWindow="0" yWindow="0" windowWidth="19185" windowHeight="6675"/>
  </bookViews>
  <sheets>
    <sheet name="Gesamtfinanzrechnung" sheetId="2" r:id="rId1"/>
    <sheet name="Original" sheetId="1" r:id="rId2"/>
  </sheets>
  <definedNames>
    <definedName name="_xlnm.Print_Area" localSheetId="0">Gesamtfinanzrechnung!$A$1:$E$36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B31" i="2" l="1"/>
  <c r="D27" i="2" l="1"/>
  <c r="D26" i="2"/>
  <c r="D13" i="2"/>
  <c r="E51" i="2" l="1"/>
  <c r="E49" i="2"/>
  <c r="E48" i="2"/>
  <c r="E34" i="2"/>
  <c r="E25" i="2"/>
  <c r="E26" i="2"/>
  <c r="E27" i="2"/>
  <c r="E28" i="2"/>
  <c r="E29" i="2"/>
  <c r="E30" i="2"/>
  <c r="E24" i="2"/>
  <c r="E20" i="2"/>
  <c r="E21" i="2"/>
  <c r="E22" i="2"/>
  <c r="E19" i="2"/>
  <c r="E13" i="2"/>
  <c r="E14" i="2"/>
  <c r="E15" i="2"/>
  <c r="E16" i="2"/>
  <c r="E12" i="2"/>
  <c r="E5" i="2"/>
  <c r="E6" i="2"/>
  <c r="E7" i="2"/>
  <c r="E8" i="2"/>
  <c r="E9" i="2"/>
  <c r="E10" i="2"/>
  <c r="E4" i="2"/>
  <c r="C50" i="2"/>
  <c r="D50" i="2"/>
  <c r="E50" i="2"/>
  <c r="I50" i="2"/>
  <c r="J50" i="2"/>
  <c r="K50" i="2"/>
  <c r="L50" i="2"/>
  <c r="B50" i="2"/>
  <c r="C31" i="2"/>
  <c r="D31" i="2"/>
  <c r="J31" i="2"/>
  <c r="K31" i="2"/>
  <c r="L31" i="2"/>
  <c r="I31" i="2"/>
  <c r="B23" i="2"/>
  <c r="C23" i="2"/>
  <c r="D23" i="2"/>
  <c r="J23" i="2"/>
  <c r="K23" i="2"/>
  <c r="L23" i="2"/>
  <c r="I23" i="2"/>
  <c r="I18" i="2"/>
  <c r="I33" i="2" s="1"/>
  <c r="I36" i="2" s="1"/>
  <c r="I52" i="2" s="1"/>
  <c r="I53" i="2" s="1"/>
  <c r="K18" i="2"/>
  <c r="K33" i="2" s="1"/>
  <c r="K36" i="2" s="1"/>
  <c r="K52" i="2" s="1"/>
  <c r="K53" i="2" s="1"/>
  <c r="L18" i="2"/>
  <c r="L33" i="2" s="1"/>
  <c r="L36" i="2" s="1"/>
  <c r="L52" i="2" s="1"/>
  <c r="L53" i="2" s="1"/>
  <c r="I17" i="2"/>
  <c r="I11" i="2"/>
  <c r="J17" i="2"/>
  <c r="K17" i="2"/>
  <c r="L17" i="2"/>
  <c r="B17" i="2"/>
  <c r="C17" i="2"/>
  <c r="D17" i="2"/>
  <c r="D18" i="2" s="1"/>
  <c r="D33" i="2" s="1"/>
  <c r="D36" i="2" s="1"/>
  <c r="D52" i="2" s="1"/>
  <c r="J11" i="2"/>
  <c r="J18" i="2" s="1"/>
  <c r="J33" i="2" s="1"/>
  <c r="J36" i="2" s="1"/>
  <c r="J52" i="2" s="1"/>
  <c r="J53" i="2" s="1"/>
  <c r="K11" i="2"/>
  <c r="L11" i="2"/>
  <c r="B11" i="2"/>
  <c r="C11" i="2"/>
  <c r="D11" i="2"/>
  <c r="B18" i="2" l="1"/>
  <c r="B33" i="2" s="1"/>
  <c r="B36" i="2" s="1"/>
  <c r="B52" i="2" s="1"/>
  <c r="B53" i="2" s="1"/>
  <c r="C18" i="2"/>
  <c r="C33" i="2" s="1"/>
  <c r="C36" i="2" s="1"/>
  <c r="C52" i="2" s="1"/>
  <c r="C53" i="2" s="1"/>
  <c r="E52" i="2"/>
  <c r="D53" i="2"/>
  <c r="E31" i="2"/>
  <c r="E17" i="2"/>
  <c r="E23" i="2"/>
  <c r="E11" i="2"/>
  <c r="E18" i="2" l="1"/>
  <c r="E33" i="2" s="1"/>
  <c r="E36" i="2" s="1"/>
  <c r="E53" i="2" s="1"/>
</calcChain>
</file>

<file path=xl/comments1.xml><?xml version="1.0" encoding="utf-8"?>
<comments xmlns="http://schemas.openxmlformats.org/spreadsheetml/2006/main">
  <authors>
    <author>Hering, Klaus</author>
  </authors>
  <commentList>
    <comment ref="D13" authorId="0" shapeId="0">
      <text>
        <r>
          <rPr>
            <b/>
            <sz val="9"/>
            <color indexed="81"/>
            <rFont val="Segoe UI"/>
            <family val="2"/>
          </rPr>
          <t>Hering, Klaus:</t>
        </r>
        <r>
          <rPr>
            <sz val="9"/>
            <color indexed="81"/>
            <rFont val="Segoe UI"/>
            <family val="2"/>
          </rPr>
          <t xml:space="preserve">
Korrektur Erwerb Lastenfahrräder akt. 11252000/42220000 5.846,00 Euro</t>
        </r>
      </text>
    </comment>
    <comment ref="D22" authorId="0" shapeId="0">
      <text>
        <r>
          <rPr>
            <b/>
            <sz val="9"/>
            <color indexed="81"/>
            <rFont val="Segoe UI"/>
            <family val="2"/>
          </rPr>
          <t>Hering, Klaus:</t>
        </r>
        <r>
          <rPr>
            <sz val="9"/>
            <color indexed="81"/>
            <rFont val="Segoe UI"/>
            <family val="2"/>
          </rPr>
          <t xml:space="preserve">
Abr. Vermögensumlage AWV U-N 2019 aktuell 53800000/43730000 52.520,64 Euro</t>
        </r>
      </text>
    </comment>
    <comment ref="D26" authorId="0" shapeId="0">
      <text>
        <r>
          <rPr>
            <b/>
            <sz val="9"/>
            <color indexed="81"/>
            <rFont val="Segoe UI"/>
            <family val="2"/>
          </rPr>
          <t>Hering, Klaus:</t>
        </r>
        <r>
          <rPr>
            <sz val="9"/>
            <color indexed="81"/>
            <rFont val="Segoe UI"/>
            <family val="2"/>
          </rPr>
          <t xml:space="preserve">
Korrektur Erwerb Lastenfahrräder akt. 11252000/42220000 5.846,00 Euro</t>
        </r>
      </text>
    </comment>
  </commentList>
</comments>
</file>

<file path=xl/sharedStrings.xml><?xml version="1.0" encoding="utf-8"?>
<sst xmlns="http://schemas.openxmlformats.org/spreadsheetml/2006/main" count="104" uniqueCount="63">
  <si>
    <t xml:space="preserve">  Gesamtfinanzrechnung (2016)         F020-12A (508)                     Seite:  0 /  1</t>
  </si>
  <si>
    <t xml:space="preserve">      Selektionsdatum:                19.02.2021 / 09:20:29</t>
  </si>
  <si>
    <t xml:space="preserve">          Budgetversion:</t>
  </si>
  <si>
    <t xml:space="preserve">              Finanzstelle/-Gruppe:   *</t>
  </si>
  <si>
    <t xml:space="preserve">                  Selektionszeitraum: 2020</t>
  </si>
  <si>
    <t>Finanzpositionen</t>
  </si>
  <si>
    <t>Ergebnis 2019</t>
  </si>
  <si>
    <t>Fortg.Ans. 2020</t>
  </si>
  <si>
    <t>Ergebnis 2020</t>
  </si>
  <si>
    <t>Vergl.Erg/Ansatz</t>
  </si>
  <si>
    <t>Ergänz.Festleg.</t>
  </si>
  <si>
    <t>Ermächt.aus VJ</t>
  </si>
  <si>
    <t>verfüg.Mit.-Erg.</t>
  </si>
  <si>
    <t>Ermächt.ins FJ</t>
  </si>
  <si>
    <t>*         Steuern und ähnliche Abgaben</t>
  </si>
  <si>
    <t>*         Zuweisungen und Zuwendungen, Umlagen</t>
  </si>
  <si>
    <t>*         Öffentlich-rechtliche Entgelte</t>
  </si>
  <si>
    <t>*         Privatrechtliche Leistungsentgelte</t>
  </si>
  <si>
    <t>*         Kostenerstattung und Kostenumlagen</t>
  </si>
  <si>
    <t>*         Zinsen und ähnliche Einzahlungen</t>
  </si>
  <si>
    <t>*         Sonstige haushaltswirksame Einzahlungen</t>
  </si>
  <si>
    <t>**         Summe Einzahlungen a.lfd. Verw.tätigkei</t>
  </si>
  <si>
    <t>*         Personalauszahlungen</t>
  </si>
  <si>
    <t>*         Auszahl. für Sach- und Dienstleistungen</t>
  </si>
  <si>
    <t>*         Zinsen und ähnliche Auszahlungen</t>
  </si>
  <si>
    <t>*         Transferauszahlungen</t>
  </si>
  <si>
    <t>*         Sonstige haushaltswirksame Auszahlungen</t>
  </si>
  <si>
    <t>**         Summe Auszahlungen a.lfd. Verw.tätigkei</t>
  </si>
  <si>
    <t>***         Zahl.mittelüberschuss/-bedarf d.ErgRec</t>
  </si>
  <si>
    <t>*         Einzahlungen aus Investitionszuwendungen</t>
  </si>
  <si>
    <t>*         Einz.a.Investitionsbeiträgen u.ähnl.Entg</t>
  </si>
  <si>
    <t>*         Einz. aus Veräußerung von Sachvermögen</t>
  </si>
  <si>
    <t>*         Einz. aus Veräußerung v. Finanzvermögen</t>
  </si>
  <si>
    <t>**         Einzahlungen aus Investitionstätigkeit</t>
  </si>
  <si>
    <t>*         Auszahlungen Erwerb Grundstücke+Gebäude</t>
  </si>
  <si>
    <t>*         Auszahlungen für Baumaßnahmen</t>
  </si>
  <si>
    <t>*         Erwerb von beweglichem Sachvermögen -neu</t>
  </si>
  <si>
    <t>**         Auszahlungen Erwerb bewegl. Sachvermöge</t>
  </si>
  <si>
    <t>*         Auszahlungen Erwerb Finanzvermögen</t>
  </si>
  <si>
    <t>*         Ausz.für Investitionsförderungsmaßnahmen</t>
  </si>
  <si>
    <t>*         Erwerb von immateriellen Vermögensgegen.</t>
  </si>
  <si>
    <t>***         Auszahlungen aus Investitionstätigkeit</t>
  </si>
  <si>
    <t>****         Finanz.mittelüberschuss/-bedarf aus I</t>
  </si>
  <si>
    <t>*****         Finanzierungsmittelüberschuss/-bedar</t>
  </si>
  <si>
    <t>*         Ausz.Tilgung v.Krediten f.Investitionen</t>
  </si>
  <si>
    <t>**         Finanz.mittelübersch./-bedarf Fin.tätig</t>
  </si>
  <si>
    <t>******         Änderung Finanzierungsmittelbestand</t>
  </si>
  <si>
    <t>*         Haushaltsunwirksame Einzahlungen</t>
  </si>
  <si>
    <t>*         Haushaltsunwirksame Auszahlungen</t>
  </si>
  <si>
    <t>**         Überschuss/Bedarf haushaltsunw. Ein./Au</t>
  </si>
  <si>
    <t>**         Anfangsbestand an Zahlungsmitteln</t>
  </si>
  <si>
    <t>*******         Veränderung Bestand an Zahlungsmit</t>
  </si>
  <si>
    <t>********         Endbestand an Zahlungsmitteln</t>
  </si>
  <si>
    <t>**         nachrichtlich:</t>
  </si>
  <si>
    <t>Gesamtfinanzrechnung 2020 (vorläufig Stand 19.02.2021)</t>
  </si>
  <si>
    <t>*         Einz.a.Investitionsbeiträgen u.ähnl.Entgelten</t>
  </si>
  <si>
    <t>**         Auszahlungen Erwerb bewegl. Sachvermögen</t>
  </si>
  <si>
    <t>**         Summe Einzahlungen a.lfd. Verw.tätigkeit</t>
  </si>
  <si>
    <t>**         Summe Auszahlungen a.lfd. Verw.tätigkeit</t>
  </si>
  <si>
    <t>***         Zahl.mittelüberschuss/-bedarf d.ErgRechnung</t>
  </si>
  <si>
    <t>**         Finanz.mittelübersch./-bedarf Fin.tätigkeit</t>
  </si>
  <si>
    <t>****         Finanz.mittelüberschuss/-bedarf aus Inv.tätigkeit</t>
  </si>
  <si>
    <t>*****         Finanzierungsmittelüberschuss/-bedarf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</si>
</sst>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&quot; &quot;"/>
    <numFmt numFmtId="165" formatCode="#,##0;\-#,##0;&quot; 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Fill="1"/>
    <xf numFmtId="0" fontId="2" fillId="0" borderId="0" xfId="1" applyFont="1" applyFill="1"/>
    <xf numFmtId="49" fontId="3" fillId="0" borderId="1" xfId="1" applyNumberFormat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left"/>
    </xf>
    <xf numFmtId="164" fontId="1" fillId="0" borderId="2" xfId="1" applyNumberFormat="1" applyFill="1" applyBorder="1"/>
    <xf numFmtId="165" fontId="1" fillId="0" borderId="2" xfId="1" applyNumberFormat="1" applyFill="1" applyBorder="1"/>
    <xf numFmtId="49" fontId="3" fillId="0" borderId="3" xfId="1" applyNumberFormat="1" applyFont="1" applyFill="1" applyBorder="1" applyAlignment="1">
      <alignment horizontal="left"/>
    </xf>
    <xf numFmtId="164" fontId="1" fillId="0" borderId="3" xfId="1" applyNumberFormat="1" applyFill="1" applyBorder="1"/>
    <xf numFmtId="49" fontId="4" fillId="0" borderId="3" xfId="1" applyNumberFormat="1" applyFont="1" applyFill="1" applyBorder="1" applyAlignment="1">
      <alignment horizontal="left"/>
    </xf>
    <xf numFmtId="164" fontId="4" fillId="0" borderId="3" xfId="1" applyNumberFormat="1" applyFont="1" applyFill="1" applyBorder="1"/>
    <xf numFmtId="49" fontId="3" fillId="2" borderId="3" xfId="1" applyNumberFormat="1" applyFont="1" applyFill="1" applyBorder="1" applyAlignment="1">
      <alignment horizontal="left"/>
    </xf>
    <xf numFmtId="164" fontId="1" fillId="2" borderId="3" xfId="1" applyNumberFormat="1" applyFill="1" applyBorder="1"/>
    <xf numFmtId="49" fontId="4" fillId="3" borderId="3" xfId="1" applyNumberFormat="1" applyFont="1" applyFill="1" applyBorder="1" applyAlignment="1">
      <alignment horizontal="left"/>
    </xf>
    <xf numFmtId="164" fontId="4" fillId="3" borderId="3" xfId="1" applyNumberFormat="1" applyFont="1" applyFill="1" applyBorder="1"/>
    <xf numFmtId="164" fontId="1" fillId="0" borderId="0" xfId="1" applyNumberFormat="1" applyFill="1" applyBorder="1"/>
    <xf numFmtId="49" fontId="3" fillId="0" borderId="0" xfId="1" applyNumberFormat="1" applyFont="1" applyFill="1" applyBorder="1" applyAlignment="1">
      <alignment horizontal="left"/>
    </xf>
    <xf numFmtId="49" fontId="3" fillId="4" borderId="3" xfId="1" applyNumberFormat="1" applyFont="1" applyFill="1" applyBorder="1" applyAlignment="1">
      <alignment horizontal="left"/>
    </xf>
    <xf numFmtId="164" fontId="1" fillId="4" borderId="3" xfId="1" applyNumberFormat="1" applyFill="1" applyBorder="1"/>
    <xf numFmtId="49" fontId="3" fillId="5" borderId="3" xfId="1" applyNumberFormat="1" applyFont="1" applyFill="1" applyBorder="1" applyAlignment="1">
      <alignment horizontal="left"/>
    </xf>
    <xf numFmtId="164" fontId="1" fillId="5" borderId="3" xfId="1" applyNumberFormat="1" applyFill="1" applyBorder="1"/>
    <xf numFmtId="49" fontId="4" fillId="5" borderId="3" xfId="1" applyNumberFormat="1" applyFont="1" applyFill="1" applyBorder="1" applyAlignment="1">
      <alignment horizontal="left"/>
    </xf>
    <xf numFmtId="164" fontId="4" fillId="5" borderId="3" xfId="1" applyNumberFormat="1" applyFont="1" applyFill="1" applyBorder="1"/>
    <xf numFmtId="49" fontId="3" fillId="0" borderId="3" xfId="1" applyNumberFormat="1" applyFont="1" applyFill="1" applyBorder="1" applyAlignment="1">
      <alignment horizontal="center"/>
    </xf>
    <xf numFmtId="164" fontId="1" fillId="0" borderId="5" xfId="1" applyNumberFormat="1" applyFill="1" applyBorder="1"/>
    <xf numFmtId="164" fontId="1" fillId="2" borderId="4" xfId="1" applyNumberFormat="1" applyFill="1" applyBorder="1"/>
    <xf numFmtId="164" fontId="4" fillId="3" borderId="4" xfId="1" applyNumberFormat="1" applyFont="1" applyFill="1" applyBorder="1"/>
    <xf numFmtId="164" fontId="1" fillId="0" borderId="7" xfId="1" applyNumberFormat="1" applyFill="1" applyBorder="1"/>
    <xf numFmtId="164" fontId="1" fillId="2" borderId="6" xfId="1" applyNumberFormat="1" applyFill="1" applyBorder="1"/>
    <xf numFmtId="164" fontId="4" fillId="3" borderId="6" xfId="1" applyNumberFormat="1" applyFont="1" applyFill="1" applyBorder="1"/>
    <xf numFmtId="0" fontId="1" fillId="0" borderId="0" xfId="1" applyFill="1" applyBorder="1"/>
    <xf numFmtId="49" fontId="3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/>
    <xf numFmtId="0" fontId="0" fillId="0" borderId="0" xfId="0" applyFill="1" applyBorder="1"/>
    <xf numFmtId="0" fontId="5" fillId="0" borderId="0" xfId="1" applyFont="1" applyFill="1"/>
    <xf numFmtId="49" fontId="3" fillId="0" borderId="6" xfId="1" applyNumberFormat="1" applyFont="1" applyFill="1" applyBorder="1" applyAlignment="1">
      <alignment horizontal="center"/>
    </xf>
    <xf numFmtId="164" fontId="1" fillId="4" borderId="6" xfId="1" applyNumberFormat="1" applyFill="1" applyBorder="1"/>
    <xf numFmtId="164" fontId="1" fillId="5" borderId="6" xfId="1" applyNumberFormat="1" applyFill="1" applyBorder="1"/>
    <xf numFmtId="164" fontId="4" fillId="5" borderId="6" xfId="1" applyNumberFormat="1" applyFont="1" applyFill="1" applyBorder="1"/>
    <xf numFmtId="164" fontId="1" fillId="5" borderId="0" xfId="1" applyNumberFormat="1" applyFill="1" applyBorder="1"/>
    <xf numFmtId="49" fontId="8" fillId="0" borderId="2" xfId="1" applyNumberFormat="1" applyFont="1" applyFill="1" applyBorder="1" applyAlignment="1">
      <alignment horizontal="left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colors>
    <mruColors>
      <color rgb="FFFFFFBD"/>
      <color rgb="FF8FE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5"/>
  <sheetViews>
    <sheetView tabSelected="1" zoomScale="130" zoomScaleNormal="130" workbookViewId="0"/>
  </sheetViews>
  <sheetFormatPr baseColWidth="10" defaultRowHeight="15" x14ac:dyDescent="0.25"/>
  <cols>
    <col min="1" max="1" width="61.42578125" customWidth="1"/>
    <col min="2" max="2" width="18.42578125" bestFit="1" customWidth="1"/>
    <col min="3" max="3" width="21.5703125" bestFit="1" customWidth="1"/>
    <col min="4" max="4" width="19" bestFit="1" customWidth="1"/>
    <col min="5" max="5" width="22.5703125" bestFit="1" customWidth="1"/>
    <col min="6" max="8" width="17.85546875" style="34" customWidth="1"/>
    <col min="9" max="9" width="17" bestFit="1" customWidth="1"/>
    <col min="10" max="10" width="16.5703125" bestFit="1" customWidth="1"/>
    <col min="11" max="11" width="17" bestFit="1" customWidth="1"/>
    <col min="12" max="12" width="15.85546875" bestFit="1" customWidth="1"/>
  </cols>
  <sheetData>
    <row r="1" spans="1:12" ht="15.75" x14ac:dyDescent="0.25">
      <c r="A1" s="35" t="s">
        <v>54</v>
      </c>
      <c r="B1" s="1"/>
      <c r="C1" s="1"/>
      <c r="D1" s="1"/>
      <c r="E1" s="1"/>
      <c r="F1" s="31"/>
      <c r="G1" s="31"/>
      <c r="H1" s="3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31"/>
      <c r="G2" s="31"/>
      <c r="H2" s="31"/>
      <c r="I2" s="1"/>
      <c r="J2" s="1"/>
      <c r="K2" s="1"/>
      <c r="L2" s="1"/>
    </row>
    <row r="3" spans="1:12" x14ac:dyDescent="0.25">
      <c r="A3" s="8" t="s">
        <v>5</v>
      </c>
      <c r="B3" s="24" t="s">
        <v>6</v>
      </c>
      <c r="C3" s="24" t="s">
        <v>7</v>
      </c>
      <c r="D3" s="24" t="s">
        <v>8</v>
      </c>
      <c r="E3" s="24" t="s">
        <v>9</v>
      </c>
      <c r="F3" s="32"/>
      <c r="G3" s="32"/>
      <c r="H3" s="32"/>
      <c r="I3" s="36" t="s">
        <v>10</v>
      </c>
      <c r="J3" s="24" t="s">
        <v>11</v>
      </c>
      <c r="K3" s="24" t="s">
        <v>12</v>
      </c>
      <c r="L3" s="24" t="s">
        <v>13</v>
      </c>
    </row>
    <row r="4" spans="1:12" x14ac:dyDescent="0.25">
      <c r="A4" s="41" t="s">
        <v>14</v>
      </c>
      <c r="B4" s="6">
        <v>10321272.970000001</v>
      </c>
      <c r="C4" s="6">
        <v>9456000</v>
      </c>
      <c r="D4" s="6">
        <v>9897602.3599999994</v>
      </c>
      <c r="E4" s="6">
        <f>SUM(D4-C4)</f>
        <v>441602.3599999994</v>
      </c>
      <c r="F4" s="16"/>
      <c r="G4" s="16"/>
      <c r="H4" s="16"/>
      <c r="I4" s="28">
        <v>0</v>
      </c>
      <c r="J4" s="7">
        <v>0</v>
      </c>
      <c r="K4" s="6">
        <v>-441602.36</v>
      </c>
      <c r="L4" s="7">
        <v>0</v>
      </c>
    </row>
    <row r="5" spans="1:12" x14ac:dyDescent="0.25">
      <c r="A5" s="41" t="s">
        <v>15</v>
      </c>
      <c r="B5" s="6">
        <v>7317505.5300000003</v>
      </c>
      <c r="C5" s="6">
        <v>7413955</v>
      </c>
      <c r="D5" s="6">
        <v>7755007.7999999998</v>
      </c>
      <c r="E5" s="6">
        <f t="shared" ref="E5:E10" si="0">SUM(D5-C5)</f>
        <v>341052.79999999981</v>
      </c>
      <c r="F5" s="16"/>
      <c r="G5" s="16"/>
      <c r="H5" s="16"/>
      <c r="I5" s="28">
        <v>0</v>
      </c>
      <c r="J5" s="7">
        <v>0</v>
      </c>
      <c r="K5" s="6">
        <v>-341052.8</v>
      </c>
      <c r="L5" s="7">
        <v>0</v>
      </c>
    </row>
    <row r="6" spans="1:12" x14ac:dyDescent="0.25">
      <c r="A6" s="41" t="s">
        <v>16</v>
      </c>
      <c r="B6" s="6">
        <v>2113562.58</v>
      </c>
      <c r="C6" s="6">
        <v>1984950</v>
      </c>
      <c r="D6" s="6">
        <v>1728631.59</v>
      </c>
      <c r="E6" s="6">
        <f t="shared" si="0"/>
        <v>-256318.40999999992</v>
      </c>
      <c r="F6" s="16"/>
      <c r="G6" s="16"/>
      <c r="H6" s="16"/>
      <c r="I6" s="28">
        <v>0</v>
      </c>
      <c r="J6" s="7">
        <v>0</v>
      </c>
      <c r="K6" s="6">
        <v>256318.41</v>
      </c>
      <c r="L6" s="7">
        <v>0</v>
      </c>
    </row>
    <row r="7" spans="1:12" x14ac:dyDescent="0.25">
      <c r="A7" s="41" t="s">
        <v>17</v>
      </c>
      <c r="B7" s="6">
        <v>141607.74</v>
      </c>
      <c r="C7" s="6">
        <v>177875</v>
      </c>
      <c r="D7" s="6">
        <v>129893.38</v>
      </c>
      <c r="E7" s="6">
        <f t="shared" si="0"/>
        <v>-47981.619999999995</v>
      </c>
      <c r="F7" s="16"/>
      <c r="G7" s="16"/>
      <c r="H7" s="16"/>
      <c r="I7" s="28">
        <v>0</v>
      </c>
      <c r="J7" s="7">
        <v>0</v>
      </c>
      <c r="K7" s="6">
        <v>47981.62</v>
      </c>
      <c r="L7" s="7">
        <v>0</v>
      </c>
    </row>
    <row r="8" spans="1:12" x14ac:dyDescent="0.25">
      <c r="A8" s="41" t="s">
        <v>18</v>
      </c>
      <c r="B8" s="6">
        <v>45411.53</v>
      </c>
      <c r="C8" s="6">
        <v>206455</v>
      </c>
      <c r="D8" s="6">
        <v>128522.91</v>
      </c>
      <c r="E8" s="6">
        <f t="shared" si="0"/>
        <v>-77932.09</v>
      </c>
      <c r="F8" s="16"/>
      <c r="G8" s="16"/>
      <c r="H8" s="16"/>
      <c r="I8" s="28">
        <v>0</v>
      </c>
      <c r="J8" s="7">
        <v>0</v>
      </c>
      <c r="K8" s="6">
        <v>77932.09</v>
      </c>
      <c r="L8" s="7">
        <v>0</v>
      </c>
    </row>
    <row r="9" spans="1:12" x14ac:dyDescent="0.25">
      <c r="A9" s="41" t="s">
        <v>19</v>
      </c>
      <c r="B9" s="6">
        <v>277.63</v>
      </c>
      <c r="C9" s="6">
        <v>300</v>
      </c>
      <c r="D9" s="6">
        <v>199.74</v>
      </c>
      <c r="E9" s="6">
        <f t="shared" si="0"/>
        <v>-100.25999999999999</v>
      </c>
      <c r="F9" s="16"/>
      <c r="G9" s="16"/>
      <c r="H9" s="16"/>
      <c r="I9" s="28">
        <v>0</v>
      </c>
      <c r="J9" s="7">
        <v>0</v>
      </c>
      <c r="K9" s="6">
        <v>100.26</v>
      </c>
      <c r="L9" s="7">
        <v>0</v>
      </c>
    </row>
    <row r="10" spans="1:12" x14ac:dyDescent="0.25">
      <c r="A10" s="41" t="s">
        <v>20</v>
      </c>
      <c r="B10" s="6">
        <v>197252.97</v>
      </c>
      <c r="C10" s="6">
        <v>260500</v>
      </c>
      <c r="D10" s="6">
        <v>296414.7</v>
      </c>
      <c r="E10" s="6">
        <f t="shared" si="0"/>
        <v>35914.700000000012</v>
      </c>
      <c r="F10" s="16"/>
      <c r="G10" s="16"/>
      <c r="H10" s="16"/>
      <c r="I10" s="28"/>
      <c r="J10" s="7">
        <v>0</v>
      </c>
      <c r="K10" s="6">
        <v>-35914.699999999997</v>
      </c>
      <c r="L10" s="7">
        <v>0</v>
      </c>
    </row>
    <row r="11" spans="1:12" x14ac:dyDescent="0.25">
      <c r="A11" s="12" t="s">
        <v>57</v>
      </c>
      <c r="B11" s="13">
        <f>SUM(B4:B10)</f>
        <v>20136890.949999996</v>
      </c>
      <c r="C11" s="13">
        <f>SUM(C4:C10)</f>
        <v>19500035</v>
      </c>
      <c r="D11" s="13">
        <f>SUM(D4:D10)</f>
        <v>19936272.479999997</v>
      </c>
      <c r="E11" s="13">
        <f>SUM(E4:E10)</f>
        <v>436237.47999999934</v>
      </c>
      <c r="F11" s="16"/>
      <c r="G11" s="16"/>
      <c r="H11" s="16"/>
      <c r="I11" s="29">
        <f t="shared" ref="I11:L11" si="1">SUM(I4:I10)</f>
        <v>0</v>
      </c>
      <c r="J11" s="13">
        <f t="shared" si="1"/>
        <v>0</v>
      </c>
      <c r="K11" s="13">
        <f t="shared" si="1"/>
        <v>-436237.47999999992</v>
      </c>
      <c r="L11" s="13">
        <f t="shared" si="1"/>
        <v>0</v>
      </c>
    </row>
    <row r="12" spans="1:12" x14ac:dyDescent="0.25">
      <c r="A12" s="41" t="s">
        <v>22</v>
      </c>
      <c r="B12" s="6">
        <v>-4888901.3499999996</v>
      </c>
      <c r="C12" s="6">
        <v>-4983435</v>
      </c>
      <c r="D12" s="6">
        <v>-4909002.17</v>
      </c>
      <c r="E12" s="6">
        <f>SUM(D12-C12)</f>
        <v>74432.830000000075</v>
      </c>
      <c r="F12" s="16"/>
      <c r="G12" s="16"/>
      <c r="H12" s="16"/>
      <c r="I12" s="28">
        <v>0</v>
      </c>
      <c r="J12" s="7">
        <v>0</v>
      </c>
      <c r="K12" s="6">
        <v>-74432.83</v>
      </c>
      <c r="L12" s="7">
        <v>0</v>
      </c>
    </row>
    <row r="13" spans="1:12" x14ac:dyDescent="0.25">
      <c r="A13" s="41" t="s">
        <v>23</v>
      </c>
      <c r="B13" s="6">
        <v>-2945939.24</v>
      </c>
      <c r="C13" s="6">
        <v>-3591645</v>
      </c>
      <c r="D13" s="6">
        <f>-3151425.51+5846</f>
        <v>-3145579.51</v>
      </c>
      <c r="E13" s="6">
        <f t="shared" ref="E13:E16" si="2">SUM(D13-C13)</f>
        <v>446065.49000000022</v>
      </c>
      <c r="F13" s="16"/>
      <c r="G13" s="16"/>
      <c r="H13" s="16"/>
      <c r="I13" s="28">
        <v>0</v>
      </c>
      <c r="J13" s="7">
        <v>0</v>
      </c>
      <c r="K13" s="6">
        <v>-440219.49</v>
      </c>
      <c r="L13" s="7">
        <v>0</v>
      </c>
    </row>
    <row r="14" spans="1:12" x14ac:dyDescent="0.25">
      <c r="A14" s="41" t="s">
        <v>24</v>
      </c>
      <c r="B14" s="6">
        <v>-44310.73</v>
      </c>
      <c r="C14" s="6">
        <v>-34435</v>
      </c>
      <c r="D14" s="6">
        <v>-34399.29</v>
      </c>
      <c r="E14" s="6">
        <f t="shared" si="2"/>
        <v>35.709999999999127</v>
      </c>
      <c r="F14" s="16"/>
      <c r="G14" s="16"/>
      <c r="H14" s="16"/>
      <c r="I14" s="28">
        <v>0</v>
      </c>
      <c r="J14" s="7">
        <v>0</v>
      </c>
      <c r="K14" s="6">
        <v>-35.71</v>
      </c>
      <c r="L14" s="7">
        <v>0</v>
      </c>
    </row>
    <row r="15" spans="1:12" x14ac:dyDescent="0.25">
      <c r="A15" s="41" t="s">
        <v>25</v>
      </c>
      <c r="B15" s="6">
        <v>-9201922.3499999996</v>
      </c>
      <c r="C15" s="6">
        <v>-10214565</v>
      </c>
      <c r="D15" s="6">
        <v>-9875711.2100000009</v>
      </c>
      <c r="E15" s="6">
        <f t="shared" si="2"/>
        <v>338853.78999999911</v>
      </c>
      <c r="F15" s="16"/>
      <c r="G15" s="16"/>
      <c r="H15" s="16"/>
      <c r="I15" s="28">
        <v>0</v>
      </c>
      <c r="J15" s="7">
        <v>0</v>
      </c>
      <c r="K15" s="6">
        <v>-338853.79</v>
      </c>
      <c r="L15" s="7">
        <v>0</v>
      </c>
    </row>
    <row r="16" spans="1:12" x14ac:dyDescent="0.25">
      <c r="A16" s="41" t="s">
        <v>26</v>
      </c>
      <c r="B16" s="6">
        <v>-956923.18</v>
      </c>
      <c r="C16" s="6">
        <v>-1351135</v>
      </c>
      <c r="D16" s="6">
        <v>-999632.65</v>
      </c>
      <c r="E16" s="6">
        <f t="shared" si="2"/>
        <v>351502.35</v>
      </c>
      <c r="F16" s="16"/>
      <c r="G16" s="16"/>
      <c r="H16" s="16"/>
      <c r="I16" s="28">
        <v>0</v>
      </c>
      <c r="J16" s="7">
        <v>0</v>
      </c>
      <c r="K16" s="6">
        <v>-351502.35</v>
      </c>
      <c r="L16" s="7">
        <v>0</v>
      </c>
    </row>
    <row r="17" spans="1:12" x14ac:dyDescent="0.25">
      <c r="A17" s="18" t="s">
        <v>58</v>
      </c>
      <c r="B17" s="19">
        <f t="shared" ref="B17:E17" si="3">SUM(B12:B16)</f>
        <v>-18037996.850000001</v>
      </c>
      <c r="C17" s="19">
        <f t="shared" si="3"/>
        <v>-20175215</v>
      </c>
      <c r="D17" s="19">
        <f t="shared" si="3"/>
        <v>-18964324.829999998</v>
      </c>
      <c r="E17" s="19">
        <f t="shared" si="3"/>
        <v>1210890.1699999995</v>
      </c>
      <c r="F17" s="16"/>
      <c r="G17" s="16"/>
      <c r="H17" s="16"/>
      <c r="I17" s="37">
        <f t="shared" ref="I17:L17" si="4">SUM(I12:I16)</f>
        <v>0</v>
      </c>
      <c r="J17" s="19">
        <f t="shared" si="4"/>
        <v>0</v>
      </c>
      <c r="K17" s="19">
        <f t="shared" si="4"/>
        <v>-1205044.17</v>
      </c>
      <c r="L17" s="19">
        <f t="shared" si="4"/>
        <v>0</v>
      </c>
    </row>
    <row r="18" spans="1:12" x14ac:dyDescent="0.25">
      <c r="A18" s="20" t="s">
        <v>59</v>
      </c>
      <c r="B18" s="21">
        <f t="shared" ref="B18:D18" si="5">SUM(B11+B17)</f>
        <v>2098894.099999994</v>
      </c>
      <c r="C18" s="21">
        <f t="shared" si="5"/>
        <v>-675180</v>
      </c>
      <c r="D18" s="21">
        <f t="shared" si="5"/>
        <v>971947.64999999851</v>
      </c>
      <c r="E18" s="21">
        <f>SUM(E11+E17)</f>
        <v>1647127.6499999987</v>
      </c>
      <c r="F18" s="16"/>
      <c r="G18" s="16"/>
      <c r="H18" s="16"/>
      <c r="I18" s="38">
        <f t="shared" ref="I18:L18" si="6">SUM(I11+I17)</f>
        <v>0</v>
      </c>
      <c r="J18" s="21">
        <f t="shared" si="6"/>
        <v>0</v>
      </c>
      <c r="K18" s="21">
        <f t="shared" si="6"/>
        <v>-1641281.65</v>
      </c>
      <c r="L18" s="21">
        <f t="shared" si="6"/>
        <v>0</v>
      </c>
    </row>
    <row r="19" spans="1:12" x14ac:dyDescent="0.25">
      <c r="A19" s="41" t="s">
        <v>29</v>
      </c>
      <c r="B19" s="6">
        <v>218427.63</v>
      </c>
      <c r="C19" s="6">
        <v>176500</v>
      </c>
      <c r="D19" s="6">
        <v>50000</v>
      </c>
      <c r="E19" s="6">
        <f>SUM(D19-C19)</f>
        <v>-126500</v>
      </c>
      <c r="F19" s="16"/>
      <c r="G19" s="16"/>
      <c r="H19" s="16"/>
      <c r="I19" s="28">
        <v>0</v>
      </c>
      <c r="J19" s="7">
        <v>0</v>
      </c>
      <c r="K19" s="6">
        <v>126500</v>
      </c>
      <c r="L19" s="7">
        <v>0</v>
      </c>
    </row>
    <row r="20" spans="1:12" x14ac:dyDescent="0.25">
      <c r="A20" s="41" t="s">
        <v>55</v>
      </c>
      <c r="B20" s="7">
        <v>0</v>
      </c>
      <c r="C20" s="6">
        <v>530000</v>
      </c>
      <c r="D20" s="6">
        <v>552860.25</v>
      </c>
      <c r="E20" s="6">
        <f t="shared" ref="E20:E22" si="7">SUM(D20-C20)</f>
        <v>22860.25</v>
      </c>
      <c r="F20" s="16"/>
      <c r="G20" s="16"/>
      <c r="H20" s="16"/>
      <c r="I20" s="28">
        <v>0</v>
      </c>
      <c r="J20" s="7">
        <v>0</v>
      </c>
      <c r="K20" s="6">
        <v>-22860.25</v>
      </c>
      <c r="L20" s="7">
        <v>0</v>
      </c>
    </row>
    <row r="21" spans="1:12" x14ac:dyDescent="0.25">
      <c r="A21" s="41" t="s">
        <v>31</v>
      </c>
      <c r="B21" s="6">
        <v>108444</v>
      </c>
      <c r="C21" s="6">
        <v>134400</v>
      </c>
      <c r="D21" s="6">
        <v>223320</v>
      </c>
      <c r="E21" s="6">
        <f t="shared" si="7"/>
        <v>88920</v>
      </c>
      <c r="F21" s="16"/>
      <c r="G21" s="16"/>
      <c r="H21" s="16"/>
      <c r="I21" s="28">
        <v>0</v>
      </c>
      <c r="J21" s="7">
        <v>0</v>
      </c>
      <c r="K21" s="6">
        <v>-88920</v>
      </c>
      <c r="L21" s="7">
        <v>0</v>
      </c>
    </row>
    <row r="22" spans="1:12" x14ac:dyDescent="0.25">
      <c r="A22" s="41" t="s">
        <v>32</v>
      </c>
      <c r="B22" s="7">
        <v>0</v>
      </c>
      <c r="C22" s="6">
        <v>10000</v>
      </c>
      <c r="D22" s="6">
        <v>52520.639999999999</v>
      </c>
      <c r="E22" s="6">
        <f t="shared" si="7"/>
        <v>42520.639999999999</v>
      </c>
      <c r="F22" s="16"/>
      <c r="G22" s="16"/>
      <c r="H22" s="16"/>
      <c r="I22" s="28">
        <v>0</v>
      </c>
      <c r="J22" s="7">
        <v>0</v>
      </c>
      <c r="K22" s="6">
        <v>10000</v>
      </c>
      <c r="L22" s="7">
        <v>0</v>
      </c>
    </row>
    <row r="23" spans="1:12" x14ac:dyDescent="0.25">
      <c r="A23" s="12" t="s">
        <v>33</v>
      </c>
      <c r="B23" s="13">
        <f t="shared" ref="B23:E23" si="8">SUM(B19:B22)</f>
        <v>326871.63</v>
      </c>
      <c r="C23" s="13">
        <f t="shared" si="8"/>
        <v>850900</v>
      </c>
      <c r="D23" s="13">
        <f t="shared" si="8"/>
        <v>878700.89</v>
      </c>
      <c r="E23" s="13">
        <f t="shared" si="8"/>
        <v>27800.89</v>
      </c>
      <c r="F23" s="16"/>
      <c r="G23" s="16"/>
      <c r="H23" s="16"/>
      <c r="I23" s="29">
        <f>SUM(I19:I22)</f>
        <v>0</v>
      </c>
      <c r="J23" s="13">
        <f t="shared" ref="J23:L23" si="9">SUM(J19:J22)</f>
        <v>0</v>
      </c>
      <c r="K23" s="13">
        <f t="shared" si="9"/>
        <v>24719.75</v>
      </c>
      <c r="L23" s="13">
        <f t="shared" si="9"/>
        <v>0</v>
      </c>
    </row>
    <row r="24" spans="1:12" x14ac:dyDescent="0.25">
      <c r="A24" s="41" t="s">
        <v>34</v>
      </c>
      <c r="B24" s="6">
        <v>-11077</v>
      </c>
      <c r="C24" s="6">
        <v>-20000</v>
      </c>
      <c r="D24" s="6">
        <v>-13776.77</v>
      </c>
      <c r="E24" s="6">
        <f>SUM(D24-C24)</f>
        <v>6223.23</v>
      </c>
      <c r="F24" s="16"/>
      <c r="G24" s="16"/>
      <c r="H24" s="16"/>
      <c r="I24" s="28">
        <v>0</v>
      </c>
      <c r="J24" s="7">
        <v>0</v>
      </c>
      <c r="K24" s="6">
        <v>-6223.23</v>
      </c>
      <c r="L24" s="7">
        <v>0</v>
      </c>
    </row>
    <row r="25" spans="1:12" x14ac:dyDescent="0.25">
      <c r="A25" s="41" t="s">
        <v>35</v>
      </c>
      <c r="B25" s="6">
        <v>-552680.67000000004</v>
      </c>
      <c r="C25" s="6">
        <v>-2685450</v>
      </c>
      <c r="D25" s="6">
        <v>-1126532.8400000001</v>
      </c>
      <c r="E25" s="6">
        <f t="shared" ref="E25:E30" si="10">SUM(D25-C25)</f>
        <v>1558917.16</v>
      </c>
      <c r="F25" s="16"/>
      <c r="G25" s="16"/>
      <c r="H25" s="16"/>
      <c r="I25" s="28">
        <v>0</v>
      </c>
      <c r="J25" s="7">
        <v>0</v>
      </c>
      <c r="K25" s="6">
        <v>-1558917.16</v>
      </c>
      <c r="L25" s="7">
        <v>0</v>
      </c>
    </row>
    <row r="26" spans="1:12" x14ac:dyDescent="0.25">
      <c r="A26" s="41" t="s">
        <v>36</v>
      </c>
      <c r="B26" s="6">
        <v>-43009.22</v>
      </c>
      <c r="C26" s="6">
        <v>-418950</v>
      </c>
      <c r="D26" s="6">
        <f>-327238.11-5846</f>
        <v>-333084.11</v>
      </c>
      <c r="E26" s="6">
        <f t="shared" si="10"/>
        <v>85865.890000000014</v>
      </c>
      <c r="F26" s="16"/>
      <c r="G26" s="16"/>
      <c r="H26" s="16"/>
      <c r="I26" s="28">
        <v>0</v>
      </c>
      <c r="J26" s="7">
        <v>0</v>
      </c>
      <c r="K26" s="6">
        <v>-91711.89</v>
      </c>
      <c r="L26" s="7">
        <v>0</v>
      </c>
    </row>
    <row r="27" spans="1:12" x14ac:dyDescent="0.25">
      <c r="A27" s="41" t="s">
        <v>56</v>
      </c>
      <c r="B27" s="6">
        <v>-43009.22</v>
      </c>
      <c r="C27" s="6">
        <v>-418950</v>
      </c>
      <c r="D27" s="6">
        <f>-327238.11-5846</f>
        <v>-333084.11</v>
      </c>
      <c r="E27" s="6">
        <f t="shared" si="10"/>
        <v>85865.890000000014</v>
      </c>
      <c r="F27" s="16"/>
      <c r="G27" s="16"/>
      <c r="H27" s="16"/>
      <c r="I27" s="28">
        <v>0</v>
      </c>
      <c r="J27" s="7">
        <v>0</v>
      </c>
      <c r="K27" s="6">
        <v>-91711.89</v>
      </c>
      <c r="L27" s="7">
        <v>0</v>
      </c>
    </row>
    <row r="28" spans="1:12" x14ac:dyDescent="0.25">
      <c r="A28" s="41" t="s">
        <v>38</v>
      </c>
      <c r="B28" s="6">
        <v>-20050</v>
      </c>
      <c r="C28" s="6">
        <v>-41650</v>
      </c>
      <c r="D28" s="6">
        <v>-50</v>
      </c>
      <c r="E28" s="6">
        <f t="shared" si="10"/>
        <v>41600</v>
      </c>
      <c r="F28" s="16"/>
      <c r="G28" s="16"/>
      <c r="H28" s="16"/>
      <c r="I28" s="28">
        <v>0</v>
      </c>
      <c r="J28" s="7">
        <v>0</v>
      </c>
      <c r="K28" s="6">
        <v>-41600</v>
      </c>
      <c r="L28" s="7">
        <v>0</v>
      </c>
    </row>
    <row r="29" spans="1:12" x14ac:dyDescent="0.25">
      <c r="A29" s="41" t="s">
        <v>39</v>
      </c>
      <c r="B29" s="6">
        <v>-22943.4</v>
      </c>
      <c r="C29" s="6">
        <v>-143000</v>
      </c>
      <c r="D29" s="6">
        <v>-6000</v>
      </c>
      <c r="E29" s="6">
        <f t="shared" si="10"/>
        <v>137000</v>
      </c>
      <c r="F29" s="16"/>
      <c r="G29" s="16"/>
      <c r="H29" s="16"/>
      <c r="I29" s="28">
        <v>0</v>
      </c>
      <c r="J29" s="7">
        <v>0</v>
      </c>
      <c r="K29" s="6">
        <v>-137000</v>
      </c>
      <c r="L29" s="7">
        <v>0</v>
      </c>
    </row>
    <row r="30" spans="1:12" x14ac:dyDescent="0.25">
      <c r="A30" s="41" t="s">
        <v>40</v>
      </c>
      <c r="B30" s="6">
        <v>-997.82</v>
      </c>
      <c r="C30" s="6">
        <v>-35750</v>
      </c>
      <c r="D30" s="6">
        <v>-23552.12</v>
      </c>
      <c r="E30" s="6">
        <f t="shared" si="10"/>
        <v>12197.880000000001</v>
      </c>
      <c r="F30" s="16"/>
      <c r="G30" s="16"/>
      <c r="H30" s="16"/>
      <c r="I30" s="28">
        <v>0</v>
      </c>
      <c r="J30" s="7">
        <v>0</v>
      </c>
      <c r="K30" s="6">
        <v>-12197.88</v>
      </c>
      <c r="L30" s="7">
        <v>0</v>
      </c>
    </row>
    <row r="31" spans="1:12" x14ac:dyDescent="0.25">
      <c r="A31" s="18" t="s">
        <v>41</v>
      </c>
      <c r="B31" s="19">
        <f>SUM(B24,B25,B27,B28,B29,B30)</f>
        <v>-650758.11</v>
      </c>
      <c r="C31" s="19">
        <f t="shared" ref="C31:E31" si="11">SUM(C24,C25,C27,C28,C29,C30)</f>
        <v>-3344800</v>
      </c>
      <c r="D31" s="19">
        <f t="shared" si="11"/>
        <v>-1502995.8400000003</v>
      </c>
      <c r="E31" s="19">
        <f t="shared" si="11"/>
        <v>1841804.1599999997</v>
      </c>
      <c r="F31" s="16"/>
      <c r="G31" s="16"/>
      <c r="H31" s="16"/>
      <c r="I31" s="37">
        <f>SUM(I24,I25,I27,I28,I29,I30)</f>
        <v>0</v>
      </c>
      <c r="J31" s="19">
        <f t="shared" ref="J31:L31" si="12">SUM(J24,J25,J27,J28,J29,J30)</f>
        <v>0</v>
      </c>
      <c r="K31" s="19">
        <f t="shared" si="12"/>
        <v>-1847650.1599999997</v>
      </c>
      <c r="L31" s="19">
        <f t="shared" si="12"/>
        <v>0</v>
      </c>
    </row>
    <row r="32" spans="1:12" x14ac:dyDescent="0.25">
      <c r="A32" s="20" t="s">
        <v>61</v>
      </c>
      <c r="B32" s="21">
        <v>-323886.48</v>
      </c>
      <c r="C32" s="21">
        <v>-2493900</v>
      </c>
      <c r="D32" s="21">
        <v>-670969.59</v>
      </c>
      <c r="E32" s="21">
        <v>1822930.41</v>
      </c>
      <c r="F32" s="16"/>
      <c r="G32" s="16"/>
      <c r="H32" s="16"/>
      <c r="I32" s="38">
        <v>0</v>
      </c>
      <c r="J32" s="21">
        <v>0</v>
      </c>
      <c r="K32" s="21">
        <v>-1822930.41</v>
      </c>
      <c r="L32" s="21">
        <v>0</v>
      </c>
    </row>
    <row r="33" spans="1:12" x14ac:dyDescent="0.25">
      <c r="A33" s="22" t="s">
        <v>62</v>
      </c>
      <c r="B33" s="23">
        <f>SUM(B18,B32)</f>
        <v>1775007.6199999941</v>
      </c>
      <c r="C33" s="23">
        <f t="shared" ref="C33:L33" si="13">SUM(C18,C32)</f>
        <v>-3169080</v>
      </c>
      <c r="D33" s="23">
        <f t="shared" si="13"/>
        <v>300978.05999999854</v>
      </c>
      <c r="E33" s="23">
        <f t="shared" si="13"/>
        <v>3470058.0599999987</v>
      </c>
      <c r="F33" s="33"/>
      <c r="G33" s="33"/>
      <c r="H33" s="33"/>
      <c r="I33" s="39">
        <f t="shared" si="13"/>
        <v>0</v>
      </c>
      <c r="J33" s="23">
        <f t="shared" si="13"/>
        <v>0</v>
      </c>
      <c r="K33" s="23">
        <f t="shared" si="13"/>
        <v>-3464212.0599999996</v>
      </c>
      <c r="L33" s="23">
        <f t="shared" si="13"/>
        <v>0</v>
      </c>
    </row>
    <row r="34" spans="1:12" x14ac:dyDescent="0.25">
      <c r="A34" s="41" t="s">
        <v>44</v>
      </c>
      <c r="B34" s="6">
        <v>-31250</v>
      </c>
      <c r="C34" s="6">
        <v>-25000</v>
      </c>
      <c r="D34" s="6">
        <v>-25000</v>
      </c>
      <c r="E34" s="6">
        <f>SUM(D34-C34)</f>
        <v>0</v>
      </c>
      <c r="F34" s="16"/>
      <c r="G34" s="16"/>
      <c r="H34" s="16"/>
      <c r="I34" s="28">
        <v>0</v>
      </c>
      <c r="J34" s="7">
        <v>0</v>
      </c>
      <c r="K34" s="6">
        <v>0</v>
      </c>
      <c r="L34" s="7">
        <v>0</v>
      </c>
    </row>
    <row r="35" spans="1:12" x14ac:dyDescent="0.25">
      <c r="A35" s="20" t="s">
        <v>60</v>
      </c>
      <c r="B35" s="21">
        <v>-31250</v>
      </c>
      <c r="C35" s="21">
        <v>-25000</v>
      </c>
      <c r="D35" s="21">
        <v>-25000</v>
      </c>
      <c r="E35" s="21">
        <v>0</v>
      </c>
      <c r="F35" s="16"/>
      <c r="G35" s="16"/>
      <c r="H35" s="16"/>
      <c r="I35" s="38">
        <v>0</v>
      </c>
      <c r="J35" s="21">
        <v>0</v>
      </c>
      <c r="K35" s="21">
        <v>0</v>
      </c>
      <c r="L35" s="21">
        <v>0</v>
      </c>
    </row>
    <row r="36" spans="1:12" x14ac:dyDescent="0.25">
      <c r="A36" s="20" t="s">
        <v>46</v>
      </c>
      <c r="B36" s="21">
        <f>SUM(B33,B35)</f>
        <v>1743757.6199999941</v>
      </c>
      <c r="C36" s="21">
        <f t="shared" ref="C36:E36" si="14">SUM(C33,C35)</f>
        <v>-3194080</v>
      </c>
      <c r="D36" s="21">
        <f t="shared" si="14"/>
        <v>275978.05999999854</v>
      </c>
      <c r="E36" s="21">
        <f t="shared" si="14"/>
        <v>3470058.0599999987</v>
      </c>
      <c r="F36" s="16"/>
      <c r="G36" s="16"/>
      <c r="H36" s="16"/>
      <c r="I36" s="38">
        <f t="shared" ref="I36" si="15">SUM(I33,I35)</f>
        <v>0</v>
      </c>
      <c r="J36" s="21">
        <f t="shared" ref="J36" si="16">SUM(J33,J35)</f>
        <v>0</v>
      </c>
      <c r="K36" s="21">
        <f t="shared" ref="K36" si="17">SUM(K33,K35)</f>
        <v>-3464212.0599999996</v>
      </c>
      <c r="L36" s="21">
        <f t="shared" ref="L36" si="18">SUM(L33,L35)</f>
        <v>0</v>
      </c>
    </row>
    <row r="37" spans="1:12" x14ac:dyDescent="0.25">
      <c r="A37" s="17"/>
      <c r="B37" s="16"/>
      <c r="C37" s="16"/>
      <c r="D37" s="16"/>
      <c r="E37" s="16"/>
      <c r="F37" s="16"/>
      <c r="G37" s="16"/>
      <c r="H37" s="16"/>
      <c r="I37" s="40"/>
      <c r="J37" s="40"/>
      <c r="K37" s="40"/>
      <c r="L37" s="40"/>
    </row>
    <row r="38" spans="1:12" x14ac:dyDescent="0.25">
      <c r="A38" s="1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25">
      <c r="A39" s="1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25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25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25">
      <c r="A43" s="1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25">
      <c r="A46" s="1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25">
      <c r="A48" s="5" t="s">
        <v>47</v>
      </c>
      <c r="B48" s="6">
        <v>136637.13</v>
      </c>
      <c r="C48" s="6">
        <v>0</v>
      </c>
      <c r="D48" s="6">
        <v>162303.74</v>
      </c>
      <c r="E48" s="25">
        <f>SUM(D48-C48)</f>
        <v>162303.74</v>
      </c>
      <c r="F48" s="16"/>
      <c r="G48" s="16"/>
      <c r="H48" s="16"/>
      <c r="I48" s="28">
        <v>0</v>
      </c>
      <c r="J48" s="7">
        <v>0</v>
      </c>
      <c r="K48" s="6">
        <v>-162303.74</v>
      </c>
      <c r="L48" s="7">
        <v>0</v>
      </c>
    </row>
    <row r="49" spans="1:12" x14ac:dyDescent="0.25">
      <c r="A49" s="5" t="s">
        <v>48</v>
      </c>
      <c r="B49" s="6">
        <v>-90107.41</v>
      </c>
      <c r="C49" s="6">
        <v>0</v>
      </c>
      <c r="D49" s="6">
        <v>-192841.13</v>
      </c>
      <c r="E49" s="25">
        <f>SUM(D49-C49)</f>
        <v>-192841.13</v>
      </c>
      <c r="F49" s="16"/>
      <c r="G49" s="16"/>
      <c r="H49" s="16"/>
      <c r="I49" s="28">
        <v>0</v>
      </c>
      <c r="J49" s="7">
        <v>0</v>
      </c>
      <c r="K49" s="6">
        <v>192841.13</v>
      </c>
      <c r="L49" s="7">
        <v>0</v>
      </c>
    </row>
    <row r="50" spans="1:12" x14ac:dyDescent="0.25">
      <c r="A50" s="12" t="s">
        <v>49</v>
      </c>
      <c r="B50" s="13">
        <f>SUM(B48,B49)</f>
        <v>46529.72</v>
      </c>
      <c r="C50" s="13">
        <f t="shared" ref="C50:L50" si="19">SUM(C48,C49)</f>
        <v>0</v>
      </c>
      <c r="D50" s="13">
        <f t="shared" si="19"/>
        <v>-30537.390000000014</v>
      </c>
      <c r="E50" s="26">
        <f t="shared" si="19"/>
        <v>-30537.390000000014</v>
      </c>
      <c r="F50" s="16"/>
      <c r="G50" s="16"/>
      <c r="H50" s="16"/>
      <c r="I50" s="29">
        <f t="shared" si="19"/>
        <v>0</v>
      </c>
      <c r="J50" s="13">
        <f t="shared" si="19"/>
        <v>0</v>
      </c>
      <c r="K50" s="13">
        <f t="shared" si="19"/>
        <v>30537.390000000014</v>
      </c>
      <c r="L50" s="13">
        <f t="shared" si="19"/>
        <v>0</v>
      </c>
    </row>
    <row r="51" spans="1:12" x14ac:dyDescent="0.25">
      <c r="A51" s="5" t="s">
        <v>50</v>
      </c>
      <c r="B51" s="6">
        <v>6650122.21</v>
      </c>
      <c r="C51" s="6">
        <v>0</v>
      </c>
      <c r="D51" s="6">
        <v>8760208.7100000009</v>
      </c>
      <c r="E51" s="25">
        <f>SUM(D51-C51)</f>
        <v>8760208.7100000009</v>
      </c>
      <c r="F51" s="16"/>
      <c r="G51" s="16"/>
      <c r="H51" s="16"/>
      <c r="I51" s="28">
        <v>0</v>
      </c>
      <c r="J51" s="7">
        <v>0</v>
      </c>
      <c r="K51" s="6">
        <v>-8760208.7100000009</v>
      </c>
      <c r="L51" s="7">
        <v>0</v>
      </c>
    </row>
    <row r="52" spans="1:12" x14ac:dyDescent="0.25">
      <c r="A52" s="5" t="s">
        <v>51</v>
      </c>
      <c r="B52" s="6">
        <f>SUM(B36,B50)</f>
        <v>1790287.339999994</v>
      </c>
      <c r="C52" s="6">
        <f t="shared" ref="C52:L52" si="20">SUM(C36,C50)</f>
        <v>-3194080</v>
      </c>
      <c r="D52" s="6">
        <f t="shared" si="20"/>
        <v>245440.66999999853</v>
      </c>
      <c r="E52" s="25">
        <f>SUM(D52-C52)</f>
        <v>3439520.6699999985</v>
      </c>
      <c r="F52" s="16"/>
      <c r="G52" s="16"/>
      <c r="H52" s="16"/>
      <c r="I52" s="28">
        <f t="shared" si="20"/>
        <v>0</v>
      </c>
      <c r="J52" s="6">
        <f t="shared" si="20"/>
        <v>0</v>
      </c>
      <c r="K52" s="6">
        <f t="shared" si="20"/>
        <v>-3433674.6699999995</v>
      </c>
      <c r="L52" s="6">
        <f t="shared" si="20"/>
        <v>0</v>
      </c>
    </row>
    <row r="53" spans="1:12" x14ac:dyDescent="0.25">
      <c r="A53" s="14" t="s">
        <v>52</v>
      </c>
      <c r="B53" s="15">
        <f>SUM(B51:B52)</f>
        <v>8440409.5499999933</v>
      </c>
      <c r="C53" s="15">
        <f>SUM(C51:C52)</f>
        <v>-3194080</v>
      </c>
      <c r="D53" s="15">
        <f>SUM(D51:D52)</f>
        <v>9005649.379999999</v>
      </c>
      <c r="E53" s="27">
        <f>SUM(E51:E52)</f>
        <v>12199729.379999999</v>
      </c>
      <c r="F53" s="33"/>
      <c r="G53" s="33"/>
      <c r="H53" s="33"/>
      <c r="I53" s="30">
        <f t="shared" ref="I53:L53" si="21">SUM(I51:I52)</f>
        <v>0</v>
      </c>
      <c r="J53" s="15">
        <f t="shared" si="21"/>
        <v>0</v>
      </c>
      <c r="K53" s="15">
        <f t="shared" si="21"/>
        <v>-12193883.380000001</v>
      </c>
      <c r="L53" s="15">
        <f t="shared" si="21"/>
        <v>0</v>
      </c>
    </row>
    <row r="54" spans="1:12" x14ac:dyDescent="0.25">
      <c r="A54" s="5" t="s">
        <v>53</v>
      </c>
      <c r="B54" s="6">
        <v>0</v>
      </c>
      <c r="C54" s="6">
        <v>0</v>
      </c>
      <c r="D54" s="6">
        <v>0</v>
      </c>
      <c r="E54" s="25">
        <v>0</v>
      </c>
      <c r="F54" s="16"/>
      <c r="G54" s="16"/>
      <c r="H54" s="16"/>
      <c r="I54" s="28">
        <v>0</v>
      </c>
      <c r="J54" s="6">
        <v>0</v>
      </c>
      <c r="K54" s="6">
        <v>0</v>
      </c>
      <c r="L54" s="6">
        <v>0</v>
      </c>
    </row>
    <row r="55" spans="1:12" x14ac:dyDescent="0.25">
      <c r="B55" s="16"/>
    </row>
  </sheetData>
  <sheetProtection algorithmName="SHA-512" hashValue="Rr3wRatp8Akl+apEyZnLkqkRYpMLWK6/XQT3q5IpmvEmKNqcrkQHVz8vdmJ2QjjfEzmb0OLc1/JSjF/Q2qYWOA==" saltValue="0eI3LMKM9ObOf2oZJtAi0g==" spinCount="100000" sheet="1" formatCells="0" formatColumns="0" formatRows="0" insertColumns="0" insertRows="0" insertHyperlinks="0" deleteColumns="0" deleteRows="0" sort="0" autoFilter="0" pivotTables="0"/>
  <pageMargins left="0.51181102362204722" right="0.31496062992125984" top="0.59055118110236227" bottom="0.39370078740157483" header="0.31496062992125984" footer="0.31496062992125984"/>
  <pageSetup paperSize="9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/>
  </sheetViews>
  <sheetFormatPr baseColWidth="10" defaultRowHeight="15" x14ac:dyDescent="0.25"/>
  <cols>
    <col min="2" max="2" width="51.42578125" customWidth="1"/>
    <col min="3" max="3" width="14" bestFit="1" customWidth="1"/>
    <col min="4" max="4" width="15.42578125" bestFit="1" customWidth="1"/>
    <col min="5" max="5" width="14" bestFit="1" customWidth="1"/>
    <col min="6" max="6" width="16.42578125" bestFit="1" customWidth="1"/>
    <col min="7" max="7" width="15.140625" bestFit="1" customWidth="1"/>
    <col min="8" max="8" width="15.5703125" bestFit="1" customWidth="1"/>
    <col min="9" max="9" width="15" bestFit="1" customWidth="1"/>
    <col min="10" max="10" width="14.7109375" bestFit="1" customWidth="1"/>
  </cols>
  <sheetData>
    <row r="1" spans="1:10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2" t="s">
        <v>3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2" t="s">
        <v>4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2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3" t="s">
        <v>5</v>
      </c>
      <c r="C9" s="4" t="s">
        <v>6</v>
      </c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</row>
    <row r="10" spans="1:10" x14ac:dyDescent="0.25">
      <c r="A10" s="1"/>
      <c r="B10" s="5" t="s">
        <v>14</v>
      </c>
      <c r="C10" s="6">
        <v>10321272.970000001</v>
      </c>
      <c r="D10" s="6">
        <v>9456000</v>
      </c>
      <c r="E10" s="6">
        <v>9897602.3599999994</v>
      </c>
      <c r="F10" s="6">
        <v>441602.36</v>
      </c>
      <c r="G10" s="6">
        <v>0</v>
      </c>
      <c r="H10" s="7">
        <v>0</v>
      </c>
      <c r="I10" s="6">
        <v>-441602.36</v>
      </c>
      <c r="J10" s="7">
        <v>0</v>
      </c>
    </row>
    <row r="11" spans="1:10" x14ac:dyDescent="0.25">
      <c r="A11" s="1"/>
      <c r="B11" s="5" t="s">
        <v>15</v>
      </c>
      <c r="C11" s="6">
        <v>7317505.5300000003</v>
      </c>
      <c r="D11" s="6">
        <v>7413955</v>
      </c>
      <c r="E11" s="6">
        <v>7755007.7999999998</v>
      </c>
      <c r="F11" s="6">
        <v>341052.8</v>
      </c>
      <c r="G11" s="6">
        <v>0</v>
      </c>
      <c r="H11" s="7">
        <v>0</v>
      </c>
      <c r="I11" s="6">
        <v>-341052.8</v>
      </c>
      <c r="J11" s="7">
        <v>0</v>
      </c>
    </row>
    <row r="12" spans="1:10" x14ac:dyDescent="0.25">
      <c r="A12" s="1"/>
      <c r="B12" s="5" t="s">
        <v>16</v>
      </c>
      <c r="C12" s="6">
        <v>2113562.58</v>
      </c>
      <c r="D12" s="6">
        <v>1984950</v>
      </c>
      <c r="E12" s="6">
        <v>1728631.59</v>
      </c>
      <c r="F12" s="6">
        <v>-256318.41</v>
      </c>
      <c r="G12" s="6">
        <v>0</v>
      </c>
      <c r="H12" s="7">
        <v>0</v>
      </c>
      <c r="I12" s="6">
        <v>256318.41</v>
      </c>
      <c r="J12" s="7">
        <v>0</v>
      </c>
    </row>
    <row r="13" spans="1:10" x14ac:dyDescent="0.25">
      <c r="A13" s="1"/>
      <c r="B13" s="5" t="s">
        <v>17</v>
      </c>
      <c r="C13" s="6">
        <v>141607.74</v>
      </c>
      <c r="D13" s="6">
        <v>177875</v>
      </c>
      <c r="E13" s="6">
        <v>129893.38</v>
      </c>
      <c r="F13" s="6">
        <v>-47981.62</v>
      </c>
      <c r="G13" s="6">
        <v>0</v>
      </c>
      <c r="H13" s="7">
        <v>0</v>
      </c>
      <c r="I13" s="6">
        <v>47981.62</v>
      </c>
      <c r="J13" s="7">
        <v>0</v>
      </c>
    </row>
    <row r="14" spans="1:10" x14ac:dyDescent="0.25">
      <c r="A14" s="1"/>
      <c r="B14" s="5" t="s">
        <v>18</v>
      </c>
      <c r="C14" s="6">
        <v>45411.53</v>
      </c>
      <c r="D14" s="6">
        <v>206455</v>
      </c>
      <c r="E14" s="6">
        <v>128522.91</v>
      </c>
      <c r="F14" s="6">
        <v>-77932.09</v>
      </c>
      <c r="G14" s="6">
        <v>0</v>
      </c>
      <c r="H14" s="7">
        <v>0</v>
      </c>
      <c r="I14" s="6">
        <v>77932.09</v>
      </c>
      <c r="J14" s="7">
        <v>0</v>
      </c>
    </row>
    <row r="15" spans="1:10" x14ac:dyDescent="0.25">
      <c r="A15" s="1"/>
      <c r="B15" s="5" t="s">
        <v>19</v>
      </c>
      <c r="C15" s="6">
        <v>277.63</v>
      </c>
      <c r="D15" s="6">
        <v>300</v>
      </c>
      <c r="E15" s="6">
        <v>199.74</v>
      </c>
      <c r="F15" s="6">
        <v>-100.26</v>
      </c>
      <c r="G15" s="6">
        <v>0</v>
      </c>
      <c r="H15" s="7">
        <v>0</v>
      </c>
      <c r="I15" s="6">
        <v>100.26</v>
      </c>
      <c r="J15" s="7">
        <v>0</v>
      </c>
    </row>
    <row r="16" spans="1:10" x14ac:dyDescent="0.25">
      <c r="A16" s="1"/>
      <c r="B16" s="5" t="s">
        <v>20</v>
      </c>
      <c r="C16" s="6">
        <v>197252.97</v>
      </c>
      <c r="D16" s="6">
        <v>260500</v>
      </c>
      <c r="E16" s="6">
        <v>296414.7</v>
      </c>
      <c r="F16" s="6">
        <v>35914.699999999997</v>
      </c>
      <c r="G16" s="6">
        <v>0</v>
      </c>
      <c r="H16" s="7">
        <v>0</v>
      </c>
      <c r="I16" s="6">
        <v>-35914.699999999997</v>
      </c>
      <c r="J16" s="7">
        <v>0</v>
      </c>
    </row>
    <row r="17" spans="1:10" x14ac:dyDescent="0.25">
      <c r="A17" s="1"/>
      <c r="B17" s="8" t="s">
        <v>21</v>
      </c>
      <c r="C17" s="9">
        <v>20136890.949999999</v>
      </c>
      <c r="D17" s="9">
        <v>19500035</v>
      </c>
      <c r="E17" s="9">
        <v>19936272.48</v>
      </c>
      <c r="F17" s="9">
        <v>436237.48</v>
      </c>
      <c r="G17" s="9">
        <v>0</v>
      </c>
      <c r="H17" s="9">
        <v>0</v>
      </c>
      <c r="I17" s="9">
        <v>-436237.48</v>
      </c>
      <c r="J17" s="9">
        <v>0</v>
      </c>
    </row>
    <row r="18" spans="1:10" x14ac:dyDescent="0.25">
      <c r="A18" s="1"/>
      <c r="B18" s="5" t="s">
        <v>22</v>
      </c>
      <c r="C18" s="6">
        <v>-4888901.3499999996</v>
      </c>
      <c r="D18" s="6">
        <v>-4983435</v>
      </c>
      <c r="E18" s="6">
        <v>-4909002.17</v>
      </c>
      <c r="F18" s="6">
        <v>74432.83</v>
      </c>
      <c r="G18" s="6">
        <v>0</v>
      </c>
      <c r="H18" s="7">
        <v>0</v>
      </c>
      <c r="I18" s="6">
        <v>-74432.83</v>
      </c>
      <c r="J18" s="7">
        <v>0</v>
      </c>
    </row>
    <row r="19" spans="1:10" x14ac:dyDescent="0.25">
      <c r="A19" s="1"/>
      <c r="B19" s="5" t="s">
        <v>23</v>
      </c>
      <c r="C19" s="6">
        <v>-2945939.24</v>
      </c>
      <c r="D19" s="6">
        <v>-3591645</v>
      </c>
      <c r="E19" s="6">
        <v>-3151425.51</v>
      </c>
      <c r="F19" s="6">
        <v>440219.49</v>
      </c>
      <c r="G19" s="6">
        <v>0</v>
      </c>
      <c r="H19" s="7">
        <v>0</v>
      </c>
      <c r="I19" s="6">
        <v>-440219.49</v>
      </c>
      <c r="J19" s="7">
        <v>0</v>
      </c>
    </row>
    <row r="20" spans="1:10" x14ac:dyDescent="0.25">
      <c r="A20" s="1"/>
      <c r="B20" s="5" t="s">
        <v>24</v>
      </c>
      <c r="C20" s="6">
        <v>-44310.73</v>
      </c>
      <c r="D20" s="6">
        <v>-34435</v>
      </c>
      <c r="E20" s="6">
        <v>-34399.29</v>
      </c>
      <c r="F20" s="6">
        <v>35.71</v>
      </c>
      <c r="G20" s="6">
        <v>0</v>
      </c>
      <c r="H20" s="7">
        <v>0</v>
      </c>
      <c r="I20" s="6">
        <v>-35.71</v>
      </c>
      <c r="J20" s="7">
        <v>0</v>
      </c>
    </row>
    <row r="21" spans="1:10" x14ac:dyDescent="0.25">
      <c r="A21" s="1"/>
      <c r="B21" s="5" t="s">
        <v>25</v>
      </c>
      <c r="C21" s="6">
        <v>-9201922.3499999996</v>
      </c>
      <c r="D21" s="6">
        <v>-10214565</v>
      </c>
      <c r="E21" s="6">
        <v>-9875711.2100000009</v>
      </c>
      <c r="F21" s="6">
        <v>338853.79</v>
      </c>
      <c r="G21" s="6">
        <v>0</v>
      </c>
      <c r="H21" s="7">
        <v>0</v>
      </c>
      <c r="I21" s="6">
        <v>-338853.79</v>
      </c>
      <c r="J21" s="7">
        <v>0</v>
      </c>
    </row>
    <row r="22" spans="1:10" x14ac:dyDescent="0.25">
      <c r="A22" s="1"/>
      <c r="B22" s="5" t="s">
        <v>26</v>
      </c>
      <c r="C22" s="6">
        <v>-956923.18</v>
      </c>
      <c r="D22" s="6">
        <v>-1351135</v>
      </c>
      <c r="E22" s="6">
        <v>-999632.65</v>
      </c>
      <c r="F22" s="6">
        <v>351502.35</v>
      </c>
      <c r="G22" s="6">
        <v>0</v>
      </c>
      <c r="H22" s="7">
        <v>0</v>
      </c>
      <c r="I22" s="6">
        <v>-351502.35</v>
      </c>
      <c r="J22" s="7">
        <v>0</v>
      </c>
    </row>
    <row r="23" spans="1:10" x14ac:dyDescent="0.25">
      <c r="A23" s="1"/>
      <c r="B23" s="8" t="s">
        <v>27</v>
      </c>
      <c r="C23" s="9">
        <v>-18037996.850000001</v>
      </c>
      <c r="D23" s="9">
        <v>-20175215</v>
      </c>
      <c r="E23" s="9">
        <v>-18970170.829999998</v>
      </c>
      <c r="F23" s="9">
        <v>1205044.17</v>
      </c>
      <c r="G23" s="9">
        <v>0</v>
      </c>
      <c r="H23" s="9">
        <v>0</v>
      </c>
      <c r="I23" s="9">
        <v>-1205044.17</v>
      </c>
      <c r="J23" s="9">
        <v>0</v>
      </c>
    </row>
    <row r="24" spans="1:10" x14ac:dyDescent="0.25">
      <c r="A24" s="1"/>
      <c r="B24" s="8" t="s">
        <v>28</v>
      </c>
      <c r="C24" s="9">
        <v>2098894.1</v>
      </c>
      <c r="D24" s="9">
        <v>-675180</v>
      </c>
      <c r="E24" s="9">
        <v>966101.65</v>
      </c>
      <c r="F24" s="9">
        <v>1641281.65</v>
      </c>
      <c r="G24" s="9">
        <v>0</v>
      </c>
      <c r="H24" s="9">
        <v>0</v>
      </c>
      <c r="I24" s="9">
        <v>-1641281.65</v>
      </c>
      <c r="J24" s="9">
        <v>0</v>
      </c>
    </row>
    <row r="25" spans="1:10" x14ac:dyDescent="0.25">
      <c r="A25" s="1"/>
      <c r="B25" s="5" t="s">
        <v>29</v>
      </c>
      <c r="C25" s="6">
        <v>218427.63</v>
      </c>
      <c r="D25" s="6">
        <v>176500</v>
      </c>
      <c r="E25" s="6">
        <v>50000</v>
      </c>
      <c r="F25" s="6">
        <v>-126500</v>
      </c>
      <c r="G25" s="6">
        <v>0</v>
      </c>
      <c r="H25" s="7">
        <v>0</v>
      </c>
      <c r="I25" s="6">
        <v>126500</v>
      </c>
      <c r="J25" s="7">
        <v>0</v>
      </c>
    </row>
    <row r="26" spans="1:10" x14ac:dyDescent="0.25">
      <c r="A26" s="1"/>
      <c r="B26" s="5" t="s">
        <v>30</v>
      </c>
      <c r="C26" s="7">
        <v>0</v>
      </c>
      <c r="D26" s="6">
        <v>530000</v>
      </c>
      <c r="E26" s="6">
        <v>552860.25</v>
      </c>
      <c r="F26" s="6">
        <v>22860.25</v>
      </c>
      <c r="G26" s="6">
        <v>0</v>
      </c>
      <c r="H26" s="7">
        <v>0</v>
      </c>
      <c r="I26" s="6">
        <v>-22860.25</v>
      </c>
      <c r="J26" s="7">
        <v>0</v>
      </c>
    </row>
    <row r="27" spans="1:10" x14ac:dyDescent="0.25">
      <c r="A27" s="1"/>
      <c r="B27" s="5" t="s">
        <v>31</v>
      </c>
      <c r="C27" s="6">
        <v>108444</v>
      </c>
      <c r="D27" s="6">
        <v>134400</v>
      </c>
      <c r="E27" s="6">
        <v>223320</v>
      </c>
      <c r="F27" s="6">
        <v>88920</v>
      </c>
      <c r="G27" s="6">
        <v>0</v>
      </c>
      <c r="H27" s="7">
        <v>0</v>
      </c>
      <c r="I27" s="6">
        <v>-88920</v>
      </c>
      <c r="J27" s="7">
        <v>0</v>
      </c>
    </row>
    <row r="28" spans="1:10" x14ac:dyDescent="0.25">
      <c r="A28" s="1"/>
      <c r="B28" s="5" t="s">
        <v>32</v>
      </c>
      <c r="C28" s="7">
        <v>0</v>
      </c>
      <c r="D28" s="6">
        <v>10000</v>
      </c>
      <c r="E28" s="7">
        <v>0</v>
      </c>
      <c r="F28" s="6">
        <v>-10000</v>
      </c>
      <c r="G28" s="6">
        <v>0</v>
      </c>
      <c r="H28" s="7">
        <v>0</v>
      </c>
      <c r="I28" s="6">
        <v>10000</v>
      </c>
      <c r="J28" s="7">
        <v>0</v>
      </c>
    </row>
    <row r="29" spans="1:10" x14ac:dyDescent="0.25">
      <c r="A29" s="1"/>
      <c r="B29" s="8" t="s">
        <v>33</v>
      </c>
      <c r="C29" s="9">
        <v>326871.63</v>
      </c>
      <c r="D29" s="9">
        <v>850900</v>
      </c>
      <c r="E29" s="9">
        <v>826180.25</v>
      </c>
      <c r="F29" s="9">
        <v>-24719.75</v>
      </c>
      <c r="G29" s="9">
        <v>0</v>
      </c>
      <c r="H29" s="9">
        <v>0</v>
      </c>
      <c r="I29" s="9">
        <v>24719.75</v>
      </c>
      <c r="J29" s="9">
        <v>0</v>
      </c>
    </row>
    <row r="30" spans="1:10" x14ac:dyDescent="0.25">
      <c r="A30" s="1"/>
      <c r="B30" s="5" t="s">
        <v>34</v>
      </c>
      <c r="C30" s="6">
        <v>-11077</v>
      </c>
      <c r="D30" s="6">
        <v>-20000</v>
      </c>
      <c r="E30" s="6">
        <v>-13776.77</v>
      </c>
      <c r="F30" s="6">
        <v>6223.23</v>
      </c>
      <c r="G30" s="6">
        <v>0</v>
      </c>
      <c r="H30" s="7">
        <v>0</v>
      </c>
      <c r="I30" s="6">
        <v>-6223.23</v>
      </c>
      <c r="J30" s="7">
        <v>0</v>
      </c>
    </row>
    <row r="31" spans="1:10" x14ac:dyDescent="0.25">
      <c r="A31" s="1"/>
      <c r="B31" s="5" t="s">
        <v>35</v>
      </c>
      <c r="C31" s="6">
        <v>-552680.67000000004</v>
      </c>
      <c r="D31" s="6">
        <v>-2685450</v>
      </c>
      <c r="E31" s="6">
        <v>-1126532.8400000001</v>
      </c>
      <c r="F31" s="6">
        <v>1558917.16</v>
      </c>
      <c r="G31" s="6">
        <v>0</v>
      </c>
      <c r="H31" s="7">
        <v>0</v>
      </c>
      <c r="I31" s="6">
        <v>-1558917.16</v>
      </c>
      <c r="J31" s="7">
        <v>0</v>
      </c>
    </row>
    <row r="32" spans="1:10" x14ac:dyDescent="0.25">
      <c r="A32" s="1"/>
      <c r="B32" s="5" t="s">
        <v>36</v>
      </c>
      <c r="C32" s="6">
        <v>-43009.22</v>
      </c>
      <c r="D32" s="6">
        <v>-418950</v>
      </c>
      <c r="E32" s="6">
        <v>-327238.11</v>
      </c>
      <c r="F32" s="6">
        <v>91711.89</v>
      </c>
      <c r="G32" s="6">
        <v>0</v>
      </c>
      <c r="H32" s="7">
        <v>0</v>
      </c>
      <c r="I32" s="6">
        <v>-91711.89</v>
      </c>
      <c r="J32" s="7">
        <v>0</v>
      </c>
    </row>
    <row r="33" spans="1:10" x14ac:dyDescent="0.25">
      <c r="A33" s="1"/>
      <c r="B33" s="5" t="s">
        <v>37</v>
      </c>
      <c r="C33" s="6">
        <v>-43009.22</v>
      </c>
      <c r="D33" s="6">
        <v>-418950</v>
      </c>
      <c r="E33" s="6">
        <v>-327238.11</v>
      </c>
      <c r="F33" s="6">
        <v>91711.89</v>
      </c>
      <c r="G33" s="6">
        <v>0</v>
      </c>
      <c r="H33" s="7">
        <v>0</v>
      </c>
      <c r="I33" s="6">
        <v>-91711.89</v>
      </c>
      <c r="J33" s="7">
        <v>0</v>
      </c>
    </row>
    <row r="34" spans="1:10" x14ac:dyDescent="0.25">
      <c r="A34" s="1"/>
      <c r="B34" s="5" t="s">
        <v>38</v>
      </c>
      <c r="C34" s="6">
        <v>-20050</v>
      </c>
      <c r="D34" s="6">
        <v>-41650</v>
      </c>
      <c r="E34" s="6">
        <v>-50</v>
      </c>
      <c r="F34" s="6">
        <v>41600</v>
      </c>
      <c r="G34" s="6">
        <v>0</v>
      </c>
      <c r="H34" s="7">
        <v>0</v>
      </c>
      <c r="I34" s="6">
        <v>-41600</v>
      </c>
      <c r="J34" s="7">
        <v>0</v>
      </c>
    </row>
    <row r="35" spans="1:10" x14ac:dyDescent="0.25">
      <c r="A35" s="1"/>
      <c r="B35" s="5" t="s">
        <v>39</v>
      </c>
      <c r="C35" s="6">
        <v>-22943.4</v>
      </c>
      <c r="D35" s="6">
        <v>-143000</v>
      </c>
      <c r="E35" s="6">
        <v>-6000</v>
      </c>
      <c r="F35" s="6">
        <v>137000</v>
      </c>
      <c r="G35" s="6">
        <v>0</v>
      </c>
      <c r="H35" s="7">
        <v>0</v>
      </c>
      <c r="I35" s="6">
        <v>-137000</v>
      </c>
      <c r="J35" s="7">
        <v>0</v>
      </c>
    </row>
    <row r="36" spans="1:10" x14ac:dyDescent="0.25">
      <c r="A36" s="1"/>
      <c r="B36" s="5" t="s">
        <v>40</v>
      </c>
      <c r="C36" s="6">
        <v>-997.82</v>
      </c>
      <c r="D36" s="6">
        <v>-35750</v>
      </c>
      <c r="E36" s="6">
        <v>-23552.12</v>
      </c>
      <c r="F36" s="6">
        <v>12197.88</v>
      </c>
      <c r="G36" s="6">
        <v>0</v>
      </c>
      <c r="H36" s="7">
        <v>0</v>
      </c>
      <c r="I36" s="6">
        <v>-12197.88</v>
      </c>
      <c r="J36" s="7">
        <v>0</v>
      </c>
    </row>
    <row r="37" spans="1:10" x14ac:dyDescent="0.25">
      <c r="A37" s="1"/>
      <c r="B37" s="8" t="s">
        <v>41</v>
      </c>
      <c r="C37" s="9">
        <v>-650758.11</v>
      </c>
      <c r="D37" s="9">
        <v>-3344800</v>
      </c>
      <c r="E37" s="9">
        <v>-1497149.84</v>
      </c>
      <c r="F37" s="9">
        <v>1847650.16</v>
      </c>
      <c r="G37" s="9">
        <v>0</v>
      </c>
      <c r="H37" s="9">
        <v>0</v>
      </c>
      <c r="I37" s="9">
        <v>-1847650.16</v>
      </c>
      <c r="J37" s="9">
        <v>0</v>
      </c>
    </row>
    <row r="38" spans="1:10" x14ac:dyDescent="0.25">
      <c r="A38" s="1"/>
      <c r="B38" s="8" t="s">
        <v>42</v>
      </c>
      <c r="C38" s="9">
        <v>-323886.48</v>
      </c>
      <c r="D38" s="9">
        <v>-2493900</v>
      </c>
      <c r="E38" s="9">
        <v>-670969.59</v>
      </c>
      <c r="F38" s="9">
        <v>1822930.41</v>
      </c>
      <c r="G38" s="9">
        <v>0</v>
      </c>
      <c r="H38" s="9">
        <v>0</v>
      </c>
      <c r="I38" s="9">
        <v>-1822930.41</v>
      </c>
      <c r="J38" s="9">
        <v>0</v>
      </c>
    </row>
    <row r="39" spans="1:10" x14ac:dyDescent="0.25">
      <c r="A39" s="1"/>
      <c r="B39" s="10" t="s">
        <v>43</v>
      </c>
      <c r="C39" s="11">
        <v>1775007.62</v>
      </c>
      <c r="D39" s="11">
        <v>-3169080</v>
      </c>
      <c r="E39" s="11">
        <v>295132.06</v>
      </c>
      <c r="F39" s="11">
        <v>3464212.06</v>
      </c>
      <c r="G39" s="11">
        <v>0</v>
      </c>
      <c r="H39" s="11">
        <v>0</v>
      </c>
      <c r="I39" s="11">
        <v>-3464212.06</v>
      </c>
      <c r="J39" s="11">
        <v>0</v>
      </c>
    </row>
    <row r="40" spans="1:10" x14ac:dyDescent="0.25">
      <c r="A40" s="1"/>
      <c r="B40" s="5" t="s">
        <v>44</v>
      </c>
      <c r="C40" s="6">
        <v>-31250</v>
      </c>
      <c r="D40" s="6">
        <v>-25000</v>
      </c>
      <c r="E40" s="6">
        <v>-25000</v>
      </c>
      <c r="F40" s="6">
        <v>0</v>
      </c>
      <c r="G40" s="6">
        <v>0</v>
      </c>
      <c r="H40" s="7">
        <v>0</v>
      </c>
      <c r="I40" s="6">
        <v>0</v>
      </c>
      <c r="J40" s="7">
        <v>0</v>
      </c>
    </row>
    <row r="41" spans="1:10" x14ac:dyDescent="0.25">
      <c r="A41" s="1"/>
      <c r="B41" s="8" t="s">
        <v>45</v>
      </c>
      <c r="C41" s="9">
        <v>-31250</v>
      </c>
      <c r="D41" s="9">
        <v>-25000</v>
      </c>
      <c r="E41" s="9">
        <v>-25000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</row>
    <row r="42" spans="1:10" x14ac:dyDescent="0.25">
      <c r="A42" s="1"/>
      <c r="B42" s="8" t="s">
        <v>46</v>
      </c>
      <c r="C42" s="9">
        <v>1743757.62</v>
      </c>
      <c r="D42" s="9">
        <v>-3194080</v>
      </c>
      <c r="E42" s="9">
        <v>270132.06</v>
      </c>
      <c r="F42" s="9">
        <v>3464212.06</v>
      </c>
      <c r="G42" s="9">
        <v>0</v>
      </c>
      <c r="H42" s="9">
        <v>0</v>
      </c>
      <c r="I42" s="9">
        <v>-3464212.06</v>
      </c>
      <c r="J42" s="9">
        <v>0</v>
      </c>
    </row>
    <row r="43" spans="1:10" x14ac:dyDescent="0.25">
      <c r="A43" s="1"/>
      <c r="B43" s="5" t="s">
        <v>47</v>
      </c>
      <c r="C43" s="6">
        <v>136637.13</v>
      </c>
      <c r="D43" s="6">
        <v>0</v>
      </c>
      <c r="E43" s="6">
        <v>162303.74</v>
      </c>
      <c r="F43" s="6">
        <v>162303.74</v>
      </c>
      <c r="G43" s="6">
        <v>0</v>
      </c>
      <c r="H43" s="7">
        <v>0</v>
      </c>
      <c r="I43" s="6">
        <v>-162303.74</v>
      </c>
      <c r="J43" s="7">
        <v>0</v>
      </c>
    </row>
    <row r="44" spans="1:10" x14ac:dyDescent="0.25">
      <c r="A44" s="1"/>
      <c r="B44" s="5" t="s">
        <v>48</v>
      </c>
      <c r="C44" s="6">
        <v>-90107.41</v>
      </c>
      <c r="D44" s="6">
        <v>0</v>
      </c>
      <c r="E44" s="6">
        <v>-192841.13</v>
      </c>
      <c r="F44" s="6">
        <v>-192841.13</v>
      </c>
      <c r="G44" s="6">
        <v>0</v>
      </c>
      <c r="H44" s="7">
        <v>0</v>
      </c>
      <c r="I44" s="6">
        <v>192841.13</v>
      </c>
      <c r="J44" s="7">
        <v>0</v>
      </c>
    </row>
    <row r="45" spans="1:10" x14ac:dyDescent="0.25">
      <c r="A45" s="1"/>
      <c r="B45" s="8" t="s">
        <v>49</v>
      </c>
      <c r="C45" s="9">
        <v>46529.72</v>
      </c>
      <c r="D45" s="9">
        <v>0</v>
      </c>
      <c r="E45" s="9">
        <v>-30537.39</v>
      </c>
      <c r="F45" s="9">
        <v>-30537.39</v>
      </c>
      <c r="G45" s="9">
        <v>0</v>
      </c>
      <c r="H45" s="9">
        <v>0</v>
      </c>
      <c r="I45" s="9">
        <v>30537.39</v>
      </c>
      <c r="J45" s="9">
        <v>0</v>
      </c>
    </row>
    <row r="46" spans="1:10" x14ac:dyDescent="0.25">
      <c r="A46" s="1"/>
      <c r="B46" s="5" t="s">
        <v>50</v>
      </c>
      <c r="C46" s="6">
        <v>6650122.21</v>
      </c>
      <c r="D46" s="6">
        <v>0</v>
      </c>
      <c r="E46" s="6">
        <v>8760208.7100000009</v>
      </c>
      <c r="F46" s="6">
        <v>8760208.7100000009</v>
      </c>
      <c r="G46" s="6">
        <v>0</v>
      </c>
      <c r="H46" s="7">
        <v>0</v>
      </c>
      <c r="I46" s="6">
        <v>-8760208.7100000009</v>
      </c>
      <c r="J46" s="7">
        <v>0</v>
      </c>
    </row>
    <row r="47" spans="1:10" x14ac:dyDescent="0.25">
      <c r="A47" s="1"/>
      <c r="B47" s="5" t="s">
        <v>51</v>
      </c>
      <c r="C47" s="6">
        <v>1790287.34</v>
      </c>
      <c r="D47" s="6">
        <v>-3194080</v>
      </c>
      <c r="E47" s="6">
        <v>239594.67</v>
      </c>
      <c r="F47" s="6">
        <v>3433674.67</v>
      </c>
      <c r="G47" s="6">
        <v>0</v>
      </c>
      <c r="H47" s="6">
        <v>0</v>
      </c>
      <c r="I47" s="6">
        <v>-3433674.67</v>
      </c>
      <c r="J47" s="6">
        <v>0</v>
      </c>
    </row>
    <row r="48" spans="1:10" x14ac:dyDescent="0.25">
      <c r="A48" s="1"/>
      <c r="B48" s="10" t="s">
        <v>52</v>
      </c>
      <c r="C48" s="11">
        <v>8440409.5500000007</v>
      </c>
      <c r="D48" s="11">
        <f>A1</f>
        <v>0</v>
      </c>
      <c r="E48" s="11">
        <v>8999803.3800000008</v>
      </c>
      <c r="F48" s="11">
        <v>12193883.380000001</v>
      </c>
      <c r="G48" s="11">
        <v>0</v>
      </c>
      <c r="H48" s="11">
        <v>0</v>
      </c>
      <c r="I48" s="11">
        <v>-12193883.380000001</v>
      </c>
      <c r="J48" s="11">
        <v>0</v>
      </c>
    </row>
    <row r="49" spans="1:10" x14ac:dyDescent="0.25">
      <c r="A49" s="1"/>
      <c r="B49" s="5" t="s">
        <v>53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</sheetData>
  <sheetProtection algorithmName="SHA-512" hashValue="l2oA7se+viQFUuvAYOXrjahb4PsKPNZAxsQN7vdBfRYihulWz80tvokcr8wdaERCH3i1rn8VhGhb+rD6Z6Sp7Q==" saltValue="5mFF7ur+Zh+ocP/uJ/MTzg==" spinCount="100000" sheet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Gesamtfinanzrechnung</vt:lpstr>
      <vt:lpstr>Original</vt:lpstr>
      <vt:lpstr>Gesamtfinanzrechnung!Druckbereich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Baude, Markus</dc:creator>
  <cp:lastModifiedBy>Duester, Bernd</cp:lastModifiedBy>
  <cp:lastPrinted>2021-02-23T07:52:05Z</cp:lastPrinted>
  <dcterms:created xsi:type="dcterms:W3CDTF">2021-02-19T08:21:46Z</dcterms:created>
  <dcterms:modified xsi:type="dcterms:W3CDTF">2021-03-03T12:26:55Z</dcterms:modified>
</cp:coreProperties>
</file>